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62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69" i="1"/>
  <c r="F67"/>
  <c r="F66"/>
  <c r="F64"/>
  <c r="F63"/>
  <c r="F62"/>
  <c r="F59"/>
  <c r="F58"/>
  <c r="F57"/>
  <c r="F56"/>
  <c r="F55"/>
  <c r="F54"/>
  <c r="F53"/>
  <c r="F52"/>
  <c r="F51"/>
  <c r="F49"/>
  <c r="F50"/>
  <c r="F48"/>
  <c r="C41" l="1"/>
  <c r="C38"/>
  <c r="C40" l="1"/>
  <c r="C39"/>
  <c r="F60"/>
  <c r="F70" l="1"/>
  <c r="F73" s="1"/>
  <c r="C42"/>
  <c r="F71" l="1"/>
  <c r="F72" s="1"/>
  <c r="F74" s="1"/>
  <c r="F76" s="1"/>
</calcChain>
</file>

<file path=xl/sharedStrings.xml><?xml version="1.0" encoding="utf-8"?>
<sst xmlns="http://schemas.openxmlformats.org/spreadsheetml/2006/main" count="93" uniqueCount="74">
  <si>
    <t>ÍTEM</t>
  </si>
  <si>
    <t>ACTIVIDAD</t>
  </si>
  <si>
    <t>UND</t>
  </si>
  <si>
    <t>CANTIDAD</t>
  </si>
  <si>
    <t>VR. UNITARIO</t>
  </si>
  <si>
    <t>VR. PARCIAL</t>
  </si>
  <si>
    <t>A. ILUMINACIÓN Y TOMAS</t>
  </si>
  <si>
    <t>Desmonte de lamparas e instalaciones electricas existentes</t>
  </si>
  <si>
    <t xml:space="preserve">Salida de ILUMINACIÓN 110 Voltios en conduit PVC Ø 1/2’’  con accesorios. Conductores N° 12 AWG –THHN –THWN  y un conductor N° 12 AWG –THHN –THWN /Cu (verde) línea a tierra, cajas octogonales (cajas 4’’x4’’ donde se requiera). </t>
  </si>
  <si>
    <t>un</t>
  </si>
  <si>
    <t>Salidas para INTERRUPTOR SENCILLO. Incluye interruptor 15 Amp. Levitón debidamente instalado. Ductos conduit PVC Ø ½’’  con accesorios. Conductores  N° 12 AWG –THHN –THWN /Cu. Línea a tierra en conductor N°. 14  AWG –THHN –THWN /Cu (verde) cajas PVC 2x4’’ (4x4’’ donde se requiera).</t>
  </si>
  <si>
    <t>Salidas para INTERRUPTOR DOBLE. Incluye interruptor doble 15 Amp. Levitón debidamente instalado. Ductos conduit PVC Ø  1/2’’  con accesorios. Conductores  N° 12 AWG –THHN –THWN /Cu. Línea a tierra en conductor N°. 14  AWG –THHN –THWN /Cu (verde) cajas PVC 2x4’’ (4x4’’ donde se requiera).</t>
  </si>
  <si>
    <t>Salidas para TOMAS NORMALES dobles monofásicos con polo a tierra. Incluye toma 15 Amp. Levitón . Ductos conduit PVC Ø 1/2’’  con accesorios. Conductores  N°. 12 AWG –THHN –THWN /Cu.  Línea a tierra en conductor N°. 12  AWG –THHN –THWN /Cu (verde) cajas PVC 2x4’’ (4x4’’ donde se requiera).El toma debe quedar etiquetado con banda plástica indicando el circuito al cual pertenece.</t>
  </si>
  <si>
    <t>Salidas para TOMAS REGULADOS  dobles monofásicos con polo a tierra. Incluye toma 15 A GRADO HOSPITALARIO Levitón debidamente instalado. Ductos conduit PVC Ø 1/2’’  con accesorios. Conductores  N°. 12 AWG –THHN –THWN /Cu.  Línea a tierra en conductor N°. 12  AWG –THHN –THWN /Cu (verde) cajas PVC 2x4’’ (4x4’’ donde se requiera).</t>
  </si>
  <si>
    <t>Salida para TOMA LÁMPARA EMERGENCIA y/o LETRERO SALIDA con polo a tierra. Incluye toma 15 Amp. Levitón debidamente instalado. Ductos conduit PVC Ø 1/2’’  con accesorios. Conductores  N°. 12 AWG –THHN –THWN /Cu.  Línea a tierra en conductor N°. 12  AWG –THHN –THWN /Cu (verde) cajas PVC 2x4’’ (4x4’’ donde se requiera).</t>
  </si>
  <si>
    <t>Salidas para TOMA TRIFILAR. Incluye toma trifilar 50A/ 120v - 220v debidamente instalado. Ductos conduit PVC Ø 3/4’’  con accesorios. Conductores  especificado en diseño AWG –THHN –THWN /Cu. Línea a tierra,  cajas PVC 4x4’’.El toma debe quedar etiquetado con banda plástica indicando el circuito al cual pertenece.</t>
  </si>
  <si>
    <t>Suministro, transporte e instalación de luminaria de sobreponer tipo CCC 2x54W T5-065, Iluminaciones técnicas</t>
  </si>
  <si>
    <t>Suministro, transporte e instalación de reflector 250W Metal halade</t>
  </si>
  <si>
    <t>Suministro, transporte e instalación de aplique de muro/ LÁMPARA EMERGENCIA IT EXL 950, Iluminaciones técnicas</t>
  </si>
  <si>
    <t>Suministro, transporte e instalación de aplique aviso emergencia  "SALIDA" IT , Iluminaciones técnicas</t>
  </si>
  <si>
    <t>B. TABLEROS DE DISTRIBUCIÓN ELÉCTRICA  Y ALIMENTADOR</t>
  </si>
  <si>
    <t>Suministro e instalación Tablero de Distribución Trifásico de 30 Ctos , con puerta, chapa con espacio para totalizador e interruptor general, incluye las protecciones termomagnéticas según diseño. NTQ-430-T-SQ Schneider</t>
  </si>
  <si>
    <t>Suministro e instalación Tablero de Distribución Minipragma 3 filas Trifásico, 18 Ctos (TIL2). con puerta transparente para el sistema de TOMA REGULADO, incluye las protecciones termomagnéticas según diseño. Schneider</t>
  </si>
  <si>
    <t>Mts</t>
  </si>
  <si>
    <t xml:space="preserve">C. OTROS ELEMENTOS  </t>
  </si>
  <si>
    <t>Suministro  e instalación de un equipo de aire acondicionado de 18.000 BTU tipo Split piso techo 1 consola piso techo,  incluye condensadoras, 5 metros de tubería en cobre de 3/4, 5 metros de tubería en cobre de 3/8, 5 tiras de aislamiento térmico, 5 metros de cable encauchetado  3* 12- 10 metros de manguera siliconada de ½  para drenajes soportes en hierro para la condensadora, chasos, racores de 3/4 y 3/8, soldadura, gas refrigerante y calibración, todo incluído hasta su funcionamiento)</t>
  </si>
  <si>
    <t>D. SISTEMA PUESTA A TIERRA</t>
  </si>
  <si>
    <t>Suministro e instalación SISTEMA MALLA A TIERRA TIPO DELTA, 3 varillas de Cu Cu 2,4m, soldadura exotérmica 150g, cable Cu 1/0 desnudo, tratamiento de tierra y cajas de inspección en concreto 30x30 con su respectiva tapa, Todos los sistemas de puesta a tierra del edificio deben ir interconectados entre si, ademas se debe  realizar y presentar los resultados de la medición de Resistencia a tierra y certificado de calibración del equipo empleado.</t>
  </si>
  <si>
    <t>COSTOS DIRECTOS</t>
  </si>
  <si>
    <t xml:space="preserve">                       UNIVERSIDAD DEL CAUCA</t>
  </si>
  <si>
    <t>Siguientes valores que se anexan y se presentan para elaborar el presupuesto de inversión en las obras que se adelantarán en la sede de la Casa Rosada</t>
  </si>
  <si>
    <t>Descripción</t>
  </si>
  <si>
    <t>Cantidades</t>
  </si>
  <si>
    <t>puntos cableados</t>
  </si>
  <si>
    <t>AP red inalambrica</t>
  </si>
  <si>
    <t>Equipos de red</t>
  </si>
  <si>
    <t>Fibra optica mts</t>
  </si>
  <si>
    <t>Accesorios instalación fibra optica</t>
  </si>
  <si>
    <t>Patch cord en bandeja ODF</t>
  </si>
  <si>
    <t>Fusión de 8 hilos de fibra</t>
  </si>
  <si>
    <t>Bandeja 30x5x3 por 3 mts</t>
  </si>
  <si>
    <t>Mano de obra instalación bandeja</t>
  </si>
  <si>
    <t>centros de cableado </t>
  </si>
  <si>
    <t>Herrajes</t>
  </si>
  <si>
    <t>Obras Civiles fuera de las sedes</t>
  </si>
  <si>
    <t xml:space="preserve"> Tubería 3'' x 3 mts</t>
  </si>
  <si>
    <t>Cajas de paso</t>
  </si>
  <si>
    <t>Valor</t>
  </si>
  <si>
    <t>Cableado</t>
  </si>
  <si>
    <t>Bandeja</t>
  </si>
  <si>
    <t>Equipos de red cableada</t>
  </si>
  <si>
    <t>Equipos de red inalambrica</t>
  </si>
  <si>
    <t xml:space="preserve">centros de cableado </t>
  </si>
  <si>
    <t>Fibra optica y accesorios</t>
  </si>
  <si>
    <t>patchcord</t>
  </si>
  <si>
    <t>TOTAL OBRA</t>
  </si>
  <si>
    <t>AIU 25%</t>
  </si>
  <si>
    <t>COSTO INDIRECTO +COSTO DIRECTO</t>
  </si>
  <si>
    <t>IVA 16% SOBRE LA UTILIDAD 5%</t>
  </si>
  <si>
    <t>TOTAL</t>
  </si>
  <si>
    <r>
      <t>Salidas para</t>
    </r>
    <r>
      <rPr>
        <b/>
        <sz val="10"/>
        <color indexed="8"/>
        <rFont val="Arial"/>
        <family val="2"/>
      </rPr>
      <t xml:space="preserve"> INTERRUPTOR CONMUTABLE</t>
    </r>
    <r>
      <rPr>
        <sz val="10"/>
        <color indexed="8"/>
        <rFont val="Arial"/>
        <family val="2"/>
      </rPr>
      <t>. Incluye interruptor conmutable 15 Amp.  Levitón debidamente instalado. Ductos conduit PVC Ø  1/2’’  con accesorios. Conductores  N° 12 AWG –THHN –THWN /Cu. Línea a tierra en conductor N°. 12  AWG –THHN –THWN /Cu (verde) cajas PVC 2x4’’ (4x4’’ donde se requiera).</t>
    </r>
  </si>
  <si>
    <r>
      <t>Alimentador eléctrico trifásico desde contador</t>
    </r>
    <r>
      <rPr>
        <sz val="11"/>
        <rFont val="Calibri"/>
        <family val="2"/>
      </rPr>
      <t xml:space="preserve"> a</t>
    </r>
    <r>
      <rPr>
        <b/>
        <sz val="11"/>
        <rFont val="Calibri"/>
        <family val="2"/>
      </rPr>
      <t xml:space="preserve"> TDG,</t>
    </r>
    <r>
      <rPr>
        <sz val="11"/>
        <rFont val="Calibri"/>
        <family val="2"/>
      </rPr>
      <t xml:space="preserve"> 3#2 +1#2 +1#8T, 1Ø 2" PVC DB.</t>
    </r>
  </si>
  <si>
    <r>
      <t xml:space="preserve">Suministro e instalación de </t>
    </r>
    <r>
      <rPr>
        <b/>
        <sz val="10"/>
        <color indexed="8"/>
        <rFont val="Arial"/>
        <family val="2"/>
      </rPr>
      <t>UPS Trifásica 10 Kva</t>
    </r>
    <r>
      <rPr>
        <sz val="10"/>
        <color indexed="8"/>
        <rFont val="Arial"/>
        <family val="2"/>
      </rPr>
      <t>, voltaje de entrada 214V, voltaje de salida 3x124-214V, marca APC. Incluye baterías internas. Puerto de comunicación.</t>
    </r>
  </si>
  <si>
    <t>I- PRESUPUESTO VOZ Y DATOS</t>
  </si>
  <si>
    <t xml:space="preserve">II- PRESUPUESTO ELECTRICO </t>
  </si>
  <si>
    <t>TOTAL VOZ Y DATOS</t>
  </si>
  <si>
    <t>AUI</t>
  </si>
  <si>
    <t>IVA</t>
  </si>
  <si>
    <t>TOTAL PRESUPUESTO OFICIAL</t>
  </si>
  <si>
    <t>TOTAL PRESUPUESTO ELECTRICO</t>
  </si>
  <si>
    <t>PRESUESTO OFICIAL INSTALACIONES ELECTRICAS, VOZ Y DATOS ADECAUCION CASA ROSADA UNIVERSIDAD DEL CAUCA</t>
  </si>
  <si>
    <t>VICERRECTORIA ADMINISTRATIVA</t>
  </si>
  <si>
    <t>DIVISION DE SERVICIOS ADMINISTRATIVOS</t>
  </si>
  <si>
    <t>DETALLE</t>
  </si>
</sst>
</file>

<file path=xl/styles.xml><?xml version="1.0" encoding="utf-8"?>
<styleSheet xmlns="http://schemas.openxmlformats.org/spreadsheetml/2006/main">
  <numFmts count="4">
    <numFmt numFmtId="164" formatCode="&quot;$&quot;\ #,##0_);[Red]\(&quot;$&quot;\ #,##0\)"/>
    <numFmt numFmtId="165" formatCode="_(&quot;$&quot;\ * #,##0_);_(&quot;$&quot;\ * \(#,##0\);_(&quot;$&quot;\ * &quot;-&quot;_);_(@_)"/>
    <numFmt numFmtId="166" formatCode="_(* #,##0.00_);_(* \(#,##0.00\);_(* &quot;-&quot;??_);_(@_)"/>
    <numFmt numFmtId="167" formatCode="&quot;$&quot;\ #,##0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i/>
      <sz val="8"/>
      <color theme="1"/>
      <name val="Arial"/>
      <family val="2"/>
    </font>
    <font>
      <b/>
      <i/>
      <sz val="9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u/>
      <sz val="10.25"/>
      <color theme="10"/>
      <name val="Calibri"/>
      <family val="2"/>
    </font>
    <font>
      <sz val="10.25"/>
      <name val="Calibri"/>
      <family val="2"/>
    </font>
    <font>
      <sz val="12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  <scheme val="minor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2" borderId="0" xfId="0" applyFont="1" applyFill="1" applyAlignment="1">
      <alignment vertical="center" wrapText="1"/>
    </xf>
    <xf numFmtId="166" fontId="9" fillId="0" borderId="0" applyFont="0" applyFill="0" applyBorder="0" applyAlignment="0" applyProtection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</cellStyleXfs>
  <cellXfs count="76">
    <xf numFmtId="0" fontId="0" fillId="0" borderId="0" xfId="0"/>
    <xf numFmtId="0" fontId="2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 vertical="center"/>
    </xf>
    <xf numFmtId="3" fontId="13" fillId="0" borderId="0" xfId="3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12" fillId="3" borderId="2" xfId="3" applyFont="1" applyFill="1" applyBorder="1" applyAlignment="1">
      <alignment horizontal="center" vertical="center"/>
    </xf>
    <xf numFmtId="3" fontId="16" fillId="0" borderId="2" xfId="2" applyNumberFormat="1" applyFont="1" applyFill="1" applyBorder="1" applyAlignment="1">
      <alignment horizontal="center" vertical="center"/>
    </xf>
    <xf numFmtId="167" fontId="12" fillId="3" borderId="2" xfId="2" applyNumberFormat="1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vertical="center" wrapText="1"/>
    </xf>
    <xf numFmtId="0" fontId="12" fillId="3" borderId="2" xfId="6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3" fontId="12" fillId="3" borderId="2" xfId="0" applyNumberFormat="1" applyFont="1" applyFill="1" applyBorder="1" applyAlignment="1">
      <alignment vertical="center" wrapText="1"/>
    </xf>
    <xf numFmtId="3" fontId="19" fillId="3" borderId="2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67" fontId="10" fillId="0" borderId="2" xfId="2" applyNumberFormat="1" applyFont="1" applyFill="1" applyBorder="1" applyAlignment="1">
      <alignment horizontal="center" vertical="center" wrapText="1"/>
    </xf>
    <xf numFmtId="3" fontId="10" fillId="3" borderId="2" xfId="2" applyNumberFormat="1" applyFont="1" applyFill="1" applyBorder="1" applyAlignment="1">
      <alignment horizontal="center" vertical="center" wrapText="1"/>
    </xf>
    <xf numFmtId="0" fontId="15" fillId="0" borderId="2" xfId="4" applyFont="1" applyFill="1" applyBorder="1" applyAlignment="1" applyProtection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vertical="center"/>
    </xf>
    <xf numFmtId="0" fontId="14" fillId="0" borderId="2" xfId="4" applyFill="1" applyBorder="1" applyAlignment="1" applyProtection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0" fontId="12" fillId="0" borderId="2" xfId="3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3" fontId="13" fillId="0" borderId="2" xfId="3" applyNumberFormat="1" applyFont="1" applyFill="1" applyBorder="1" applyAlignment="1">
      <alignment horizontal="center" vertical="center"/>
    </xf>
    <xf numFmtId="167" fontId="10" fillId="0" borderId="2" xfId="2" applyNumberFormat="1" applyFont="1" applyFill="1" applyBorder="1" applyAlignment="1">
      <alignment horizontal="center" vertical="center"/>
    </xf>
    <xf numFmtId="3" fontId="21" fillId="0" borderId="2" xfId="2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167" fontId="10" fillId="0" borderId="0" xfId="2" applyNumberFormat="1" applyFont="1" applyFill="1" applyBorder="1" applyAlignment="1">
      <alignment horizontal="center" vertical="center"/>
    </xf>
    <xf numFmtId="3" fontId="21" fillId="0" borderId="0" xfId="2" applyNumberFormat="1" applyFont="1" applyFill="1" applyBorder="1" applyAlignment="1">
      <alignment horizontal="center" vertical="center"/>
    </xf>
    <xf numFmtId="164" fontId="3" fillId="0" borderId="2" xfId="0" applyNumberFormat="1" applyFont="1" applyBorder="1"/>
    <xf numFmtId="0" fontId="22" fillId="0" borderId="0" xfId="0" applyFont="1" applyAlignment="1">
      <alignment vertical="center" wrapText="1"/>
    </xf>
    <xf numFmtId="0" fontId="0" fillId="0" borderId="0" xfId="0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64" fontId="8" fillId="0" borderId="0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4" fontId="8" fillId="3" borderId="0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vertical="center"/>
    </xf>
    <xf numFmtId="3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Border="1"/>
    <xf numFmtId="0" fontId="3" fillId="3" borderId="2" xfId="0" applyFont="1" applyFill="1" applyBorder="1" applyAlignment="1">
      <alignment horizontal="center" vertical="center" wrapText="1"/>
    </xf>
    <xf numFmtId="0" fontId="10" fillId="4" borderId="2" xfId="3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vertical="top" wrapText="1"/>
    </xf>
    <xf numFmtId="164" fontId="8" fillId="0" borderId="2" xfId="0" applyNumberFormat="1" applyFont="1" applyFill="1" applyBorder="1" applyAlignment="1">
      <alignment vertical="center"/>
    </xf>
  </cellXfs>
  <cellStyles count="6">
    <cellStyle name="Hipervínculo" xfId="4" builtinId="8"/>
    <cellStyle name="Millares" xfId="2" builtinId="3"/>
    <cellStyle name="Normal" xfId="0" builtinId="0"/>
    <cellStyle name="Normal 2" xfId="3"/>
    <cellStyle name="Normal 2 2" xfId="5"/>
    <cellStyle name="Normal 20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0</xdr:row>
      <xdr:rowOff>0</xdr:rowOff>
    </xdr:from>
    <xdr:to>
      <xdr:col>1</xdr:col>
      <xdr:colOff>1304925</xdr:colOff>
      <xdr:row>5</xdr:row>
      <xdr:rowOff>141815</xdr:rowOff>
    </xdr:to>
    <xdr:pic>
      <xdr:nvPicPr>
        <xdr:cNvPr id="2" name="Imagen 8" descr="Escudo Unicacu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1051" y="0"/>
          <a:ext cx="1285874" cy="1094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4"/>
  <sheetViews>
    <sheetView tabSelected="1" workbookViewId="0">
      <selection activeCell="C1" sqref="C1"/>
    </sheetView>
  </sheetViews>
  <sheetFormatPr baseColWidth="10" defaultRowHeight="15"/>
  <cols>
    <col min="2" max="2" width="45.28515625" customWidth="1"/>
    <col min="3" max="3" width="12.85546875" bestFit="1" customWidth="1"/>
    <col min="4" max="4" width="16" customWidth="1"/>
    <col min="6" max="6" width="16.140625" bestFit="1" customWidth="1"/>
  </cols>
  <sheetData>
    <row r="1" spans="1:6">
      <c r="A1" s="1"/>
      <c r="B1" s="1"/>
      <c r="C1" s="1"/>
      <c r="D1" s="5"/>
      <c r="E1" s="1"/>
      <c r="F1" s="52"/>
    </row>
    <row r="2" spans="1:6">
      <c r="A2" s="2"/>
      <c r="B2" s="57" t="s">
        <v>29</v>
      </c>
      <c r="C2" s="57"/>
      <c r="D2" s="57"/>
      <c r="E2" s="57"/>
      <c r="F2" s="57"/>
    </row>
    <row r="3" spans="1:6">
      <c r="A3" s="2"/>
      <c r="B3" s="68" t="s">
        <v>71</v>
      </c>
      <c r="C3" s="68"/>
      <c r="D3" s="68"/>
      <c r="E3" s="68"/>
      <c r="F3" s="68"/>
    </row>
    <row r="4" spans="1:6">
      <c r="A4" s="2"/>
      <c r="B4" s="69" t="s">
        <v>72</v>
      </c>
      <c r="C4" s="69"/>
      <c r="D4" s="69"/>
      <c r="E4" s="69"/>
      <c r="F4" s="69"/>
    </row>
    <row r="5" spans="1:6">
      <c r="A5" s="2"/>
      <c r="B5" s="1"/>
      <c r="C5" s="1"/>
      <c r="D5" s="1"/>
      <c r="E5" s="1"/>
      <c r="F5" s="1"/>
    </row>
    <row r="6" spans="1:6" ht="24.75" customHeight="1">
      <c r="A6" s="2"/>
      <c r="B6" s="71"/>
      <c r="C6" s="71"/>
      <c r="D6" s="71"/>
      <c r="E6" s="71"/>
      <c r="F6" s="71"/>
    </row>
    <row r="7" spans="1:6" s="3" customFormat="1" ht="40.5" customHeight="1">
      <c r="A7" s="58" t="s">
        <v>70</v>
      </c>
      <c r="B7" s="58"/>
      <c r="C7" s="58"/>
      <c r="D7" s="58"/>
      <c r="E7" s="58"/>
      <c r="F7" s="58"/>
    </row>
    <row r="8" spans="1:6" ht="15" customHeight="1">
      <c r="A8" s="72" t="s">
        <v>63</v>
      </c>
      <c r="B8" s="72"/>
      <c r="C8" s="72"/>
      <c r="D8" s="72"/>
      <c r="E8" s="72"/>
      <c r="F8" s="72"/>
    </row>
    <row r="9" spans="1:6">
      <c r="A9" s="73"/>
      <c r="B9" s="73"/>
      <c r="C9" s="73"/>
      <c r="D9" s="73"/>
      <c r="E9" s="73"/>
      <c r="F9" s="73"/>
    </row>
    <row r="10" spans="1:6" ht="63.75" customHeight="1">
      <c r="A10" s="70" t="s">
        <v>30</v>
      </c>
      <c r="B10" s="70"/>
      <c r="C10" s="70"/>
      <c r="D10" s="50"/>
      <c r="E10" s="50"/>
      <c r="F10" s="50"/>
    </row>
    <row r="11" spans="1:6">
      <c r="A11" s="2"/>
      <c r="B11" s="74"/>
      <c r="C11" s="74"/>
      <c r="D11" s="74"/>
      <c r="E11" s="74"/>
      <c r="F11" s="74"/>
    </row>
    <row r="12" spans="1:6">
      <c r="A12" s="2"/>
      <c r="B12" s="49" t="s">
        <v>31</v>
      </c>
      <c r="C12" s="49" t="s">
        <v>32</v>
      </c>
      <c r="D12" s="41"/>
      <c r="E12" s="48"/>
      <c r="F12" s="48"/>
    </row>
    <row r="13" spans="1:6">
      <c r="A13" s="2"/>
      <c r="B13" s="17" t="s">
        <v>33</v>
      </c>
      <c r="C13" s="17">
        <v>85</v>
      </c>
      <c r="D13" s="41"/>
      <c r="E13" s="42"/>
      <c r="F13" s="42"/>
    </row>
    <row r="14" spans="1:6">
      <c r="A14" s="2"/>
      <c r="B14" s="17" t="s">
        <v>34</v>
      </c>
      <c r="C14" s="17">
        <v>5</v>
      </c>
      <c r="D14" s="41"/>
      <c r="E14" s="42"/>
      <c r="F14" s="42"/>
    </row>
    <row r="15" spans="1:6">
      <c r="A15" s="2"/>
      <c r="B15" s="17" t="s">
        <v>35</v>
      </c>
      <c r="C15" s="17">
        <v>4</v>
      </c>
      <c r="D15" s="41"/>
      <c r="E15" s="42"/>
      <c r="F15" s="42"/>
    </row>
    <row r="16" spans="1:6">
      <c r="A16" s="2"/>
      <c r="B16" s="17" t="s">
        <v>36</v>
      </c>
      <c r="C16" s="17">
        <v>490</v>
      </c>
      <c r="D16" s="41"/>
      <c r="E16" s="42"/>
      <c r="F16" s="42"/>
    </row>
    <row r="17" spans="1:6">
      <c r="A17" s="2"/>
      <c r="B17" s="17" t="s">
        <v>37</v>
      </c>
      <c r="C17" s="17">
        <v>1</v>
      </c>
      <c r="D17" s="41"/>
      <c r="E17" s="42"/>
      <c r="F17" s="42"/>
    </row>
    <row r="18" spans="1:6">
      <c r="A18" s="2"/>
      <c r="B18" s="17" t="s">
        <v>38</v>
      </c>
      <c r="C18" s="17">
        <v>2</v>
      </c>
      <c r="D18" s="41"/>
      <c r="E18" s="42"/>
      <c r="F18" s="42"/>
    </row>
    <row r="19" spans="1:6">
      <c r="A19" s="2"/>
      <c r="B19" s="17" t="s">
        <v>39</v>
      </c>
      <c r="C19" s="17">
        <v>8</v>
      </c>
      <c r="D19" s="41"/>
      <c r="E19" s="42"/>
      <c r="F19" s="42"/>
    </row>
    <row r="20" spans="1:6">
      <c r="A20" s="2"/>
      <c r="B20" s="17" t="s">
        <v>40</v>
      </c>
      <c r="C20" s="17">
        <v>105</v>
      </c>
      <c r="D20" s="41"/>
      <c r="E20" s="42"/>
      <c r="F20" s="42"/>
    </row>
    <row r="21" spans="1:6">
      <c r="A21" s="2"/>
      <c r="B21" s="17" t="s">
        <v>41</v>
      </c>
      <c r="C21" s="17">
        <v>1</v>
      </c>
      <c r="D21" s="41"/>
      <c r="E21" s="42"/>
      <c r="F21" s="42"/>
    </row>
    <row r="22" spans="1:6">
      <c r="A22" s="2"/>
      <c r="B22" s="17" t="s">
        <v>42</v>
      </c>
      <c r="C22" s="17">
        <v>2</v>
      </c>
      <c r="D22" s="41"/>
      <c r="E22" s="42"/>
      <c r="F22" s="42"/>
    </row>
    <row r="23" spans="1:6">
      <c r="A23" s="2"/>
      <c r="B23" s="17" t="s">
        <v>43</v>
      </c>
      <c r="C23" s="17">
        <v>4</v>
      </c>
      <c r="D23" s="41"/>
      <c r="E23" s="42"/>
      <c r="F23" s="42"/>
    </row>
    <row r="24" spans="1:6">
      <c r="A24" s="2"/>
      <c r="B24" s="17" t="s">
        <v>44</v>
      </c>
      <c r="C24" s="17"/>
      <c r="D24" s="59"/>
      <c r="E24" s="59"/>
      <c r="F24" s="59"/>
    </row>
    <row r="25" spans="1:6">
      <c r="A25" s="2"/>
      <c r="B25" s="17" t="s">
        <v>45</v>
      </c>
      <c r="C25" s="17"/>
      <c r="D25" s="59"/>
      <c r="E25" s="59"/>
      <c r="F25" s="59"/>
    </row>
    <row r="26" spans="1:6">
      <c r="A26" s="2"/>
      <c r="B26" s="17" t="s">
        <v>46</v>
      </c>
      <c r="C26" s="17"/>
      <c r="D26" s="59"/>
      <c r="E26" s="59"/>
      <c r="F26" s="59"/>
    </row>
    <row r="27" spans="1:6">
      <c r="A27" s="2"/>
      <c r="B27" s="1"/>
      <c r="C27" s="1"/>
      <c r="D27" s="1"/>
      <c r="E27" s="1"/>
      <c r="F27" s="1"/>
    </row>
    <row r="28" spans="1:6">
      <c r="A28" s="2"/>
      <c r="B28" s="59"/>
      <c r="C28" s="59"/>
      <c r="D28" s="59"/>
      <c r="E28" s="59"/>
      <c r="F28" s="59"/>
    </row>
    <row r="29" spans="1:6">
      <c r="A29" s="2"/>
      <c r="B29" s="45" t="s">
        <v>73</v>
      </c>
      <c r="C29" s="47" t="s">
        <v>47</v>
      </c>
      <c r="D29" s="41"/>
      <c r="E29" s="42"/>
      <c r="F29" s="42"/>
    </row>
    <row r="30" spans="1:6">
      <c r="A30" s="2"/>
      <c r="B30" s="45" t="s">
        <v>48</v>
      </c>
      <c r="C30" s="53">
        <v>21600000</v>
      </c>
      <c r="D30" s="41"/>
      <c r="E30" s="43"/>
      <c r="F30" s="43"/>
    </row>
    <row r="31" spans="1:6">
      <c r="A31" s="2"/>
      <c r="B31" s="45" t="s">
        <v>49</v>
      </c>
      <c r="C31" s="53">
        <v>12798092</v>
      </c>
      <c r="D31" s="41"/>
      <c r="E31" s="43"/>
      <c r="F31" s="43"/>
    </row>
    <row r="32" spans="1:6">
      <c r="A32" s="2"/>
      <c r="B32" s="45" t="s">
        <v>50</v>
      </c>
      <c r="C32" s="53">
        <v>21976200</v>
      </c>
      <c r="D32" s="41"/>
      <c r="E32" s="43"/>
      <c r="F32" s="43"/>
    </row>
    <row r="33" spans="1:6">
      <c r="A33" s="2"/>
      <c r="B33" s="45" t="s">
        <v>51</v>
      </c>
      <c r="C33" s="53">
        <v>6020400</v>
      </c>
      <c r="D33" s="41"/>
      <c r="E33" s="43"/>
      <c r="F33" s="43"/>
    </row>
    <row r="34" spans="1:6">
      <c r="A34" s="2"/>
      <c r="B34" s="45" t="s">
        <v>52</v>
      </c>
      <c r="C34" s="53">
        <v>1311606</v>
      </c>
      <c r="D34" s="41"/>
      <c r="E34" s="43"/>
      <c r="F34" s="43"/>
    </row>
    <row r="35" spans="1:6">
      <c r="A35" s="2"/>
      <c r="B35" s="45" t="s">
        <v>53</v>
      </c>
      <c r="C35" s="53">
        <v>9241377</v>
      </c>
      <c r="D35" s="41"/>
      <c r="E35" s="43"/>
      <c r="F35" s="43"/>
    </row>
    <row r="36" spans="1:6">
      <c r="A36" s="2"/>
      <c r="B36" s="45" t="s">
        <v>43</v>
      </c>
      <c r="C36" s="53">
        <v>791913</v>
      </c>
      <c r="D36" s="41"/>
      <c r="E36" s="43"/>
      <c r="F36" s="43"/>
    </row>
    <row r="37" spans="1:6">
      <c r="A37" s="2"/>
      <c r="B37" s="45" t="s">
        <v>54</v>
      </c>
      <c r="C37" s="53">
        <v>4054054</v>
      </c>
      <c r="D37" s="41"/>
      <c r="E37" s="43"/>
      <c r="F37" s="43"/>
    </row>
    <row r="38" spans="1:6" ht="15.75">
      <c r="A38" s="2"/>
      <c r="B38" s="46" t="s">
        <v>55</v>
      </c>
      <c r="C38" s="53">
        <f>SUM(C30:C37)</f>
        <v>77793642</v>
      </c>
      <c r="D38" s="41"/>
      <c r="E38" s="43"/>
      <c r="F38" s="43"/>
    </row>
    <row r="39" spans="1:6" ht="15.75">
      <c r="A39" s="2"/>
      <c r="B39" s="46" t="s">
        <v>56</v>
      </c>
      <c r="C39" s="53">
        <f>ROUND(+C38*0.25,0)</f>
        <v>19448411</v>
      </c>
      <c r="D39" s="41"/>
      <c r="E39" s="43"/>
      <c r="F39" s="43"/>
    </row>
    <row r="40" spans="1:6" ht="31.5" customHeight="1">
      <c r="A40" s="2"/>
      <c r="B40" s="46" t="s">
        <v>57</v>
      </c>
      <c r="C40" s="54">
        <f>+C38+C39</f>
        <v>97242053</v>
      </c>
      <c r="D40" s="41"/>
      <c r="E40" s="44"/>
      <c r="F40" s="44"/>
    </row>
    <row r="41" spans="1:6" ht="15.75">
      <c r="A41" s="2"/>
      <c r="B41" s="46" t="s">
        <v>58</v>
      </c>
      <c r="C41" s="53">
        <f>ROUND(+C38*0.05*0.16,0)</f>
        <v>622349</v>
      </c>
      <c r="D41" s="41"/>
      <c r="E41" s="43"/>
      <c r="F41" s="43"/>
    </row>
    <row r="42" spans="1:6">
      <c r="A42" s="2"/>
      <c r="B42" s="45" t="s">
        <v>65</v>
      </c>
      <c r="C42" s="75">
        <f>C41+C40</f>
        <v>97864402</v>
      </c>
      <c r="D42" s="41"/>
      <c r="E42" s="51"/>
      <c r="F42" s="51"/>
    </row>
    <row r="43" spans="1:6">
      <c r="B43" s="34"/>
      <c r="C43" s="34"/>
    </row>
    <row r="45" spans="1:6" ht="34.5" customHeight="1">
      <c r="A45" s="60" t="s">
        <v>64</v>
      </c>
      <c r="B45" s="60"/>
      <c r="C45" s="60"/>
      <c r="D45" s="60"/>
      <c r="E45" s="60"/>
      <c r="F45" s="60"/>
    </row>
    <row r="46" spans="1:6" ht="30">
      <c r="A46" s="18" t="s">
        <v>0</v>
      </c>
      <c r="B46" s="19" t="s">
        <v>1</v>
      </c>
      <c r="C46" s="20" t="s">
        <v>2</v>
      </c>
      <c r="D46" s="21" t="s">
        <v>3</v>
      </c>
      <c r="E46" s="22" t="s">
        <v>4</v>
      </c>
      <c r="F46" s="23" t="s">
        <v>5</v>
      </c>
    </row>
    <row r="47" spans="1:6" ht="21.75" customHeight="1">
      <c r="A47" s="61" t="s">
        <v>6</v>
      </c>
      <c r="B47" s="61"/>
      <c r="C47" s="61"/>
      <c r="D47" s="61"/>
      <c r="E47" s="61"/>
      <c r="F47" s="61"/>
    </row>
    <row r="48" spans="1:6" ht="30.75" customHeight="1">
      <c r="A48" s="24">
        <v>0</v>
      </c>
      <c r="B48" s="7" t="s">
        <v>7</v>
      </c>
      <c r="C48" s="8" t="s">
        <v>9</v>
      </c>
      <c r="D48" s="25">
        <v>1</v>
      </c>
      <c r="E48" s="9">
        <v>3000000</v>
      </c>
      <c r="F48" s="10">
        <f>ROUND(+D48*E48,0)</f>
        <v>3000000</v>
      </c>
    </row>
    <row r="49" spans="1:6" ht="63.75">
      <c r="A49" s="24">
        <v>1</v>
      </c>
      <c r="B49" s="7" t="s">
        <v>8</v>
      </c>
      <c r="C49" s="8" t="s">
        <v>9</v>
      </c>
      <c r="D49" s="25">
        <v>18</v>
      </c>
      <c r="E49" s="9">
        <v>141963</v>
      </c>
      <c r="F49" s="10">
        <f t="shared" ref="F49:F59" si="0">ROUND(+D49*E49,0)</f>
        <v>2555334</v>
      </c>
    </row>
    <row r="50" spans="1:6" ht="89.25">
      <c r="A50" s="24">
        <v>2</v>
      </c>
      <c r="B50" s="7" t="s">
        <v>10</v>
      </c>
      <c r="C50" s="8" t="s">
        <v>9</v>
      </c>
      <c r="D50" s="25">
        <v>7</v>
      </c>
      <c r="E50" s="9">
        <v>70928</v>
      </c>
      <c r="F50" s="10">
        <f t="shared" si="0"/>
        <v>496496</v>
      </c>
    </row>
    <row r="51" spans="1:6" ht="89.25">
      <c r="A51" s="24">
        <v>3</v>
      </c>
      <c r="B51" s="7" t="s">
        <v>11</v>
      </c>
      <c r="C51" s="8" t="s">
        <v>9</v>
      </c>
      <c r="D51" s="25">
        <v>8</v>
      </c>
      <c r="E51" s="9">
        <v>72427</v>
      </c>
      <c r="F51" s="10">
        <f t="shared" si="0"/>
        <v>579416</v>
      </c>
    </row>
    <row r="52" spans="1:6" ht="89.25">
      <c r="A52" s="24">
        <v>4</v>
      </c>
      <c r="B52" s="7" t="s">
        <v>60</v>
      </c>
      <c r="C52" s="8" t="s">
        <v>9</v>
      </c>
      <c r="D52" s="25">
        <v>2</v>
      </c>
      <c r="E52" s="9">
        <v>75750</v>
      </c>
      <c r="F52" s="10">
        <f t="shared" si="0"/>
        <v>151500</v>
      </c>
    </row>
    <row r="53" spans="1:6" ht="114.75">
      <c r="A53" s="24">
        <v>5</v>
      </c>
      <c r="B53" s="7" t="s">
        <v>12</v>
      </c>
      <c r="C53" s="8" t="s">
        <v>9</v>
      </c>
      <c r="D53" s="25">
        <v>66</v>
      </c>
      <c r="E53" s="9">
        <v>110306</v>
      </c>
      <c r="F53" s="10">
        <f t="shared" si="0"/>
        <v>7280196</v>
      </c>
    </row>
    <row r="54" spans="1:6" ht="116.25" customHeight="1">
      <c r="A54" s="24">
        <v>6</v>
      </c>
      <c r="B54" s="7" t="s">
        <v>13</v>
      </c>
      <c r="C54" s="8" t="s">
        <v>9</v>
      </c>
      <c r="D54" s="25">
        <v>46</v>
      </c>
      <c r="E54" s="9">
        <v>114475</v>
      </c>
      <c r="F54" s="10">
        <f t="shared" si="0"/>
        <v>5265850</v>
      </c>
    </row>
    <row r="55" spans="1:6" ht="89.25">
      <c r="A55" s="24">
        <v>7</v>
      </c>
      <c r="B55" s="7" t="s">
        <v>14</v>
      </c>
      <c r="C55" s="8" t="s">
        <v>9</v>
      </c>
      <c r="D55" s="25">
        <v>20</v>
      </c>
      <c r="E55" s="9">
        <v>110306</v>
      </c>
      <c r="F55" s="10">
        <f t="shared" si="0"/>
        <v>2206120</v>
      </c>
    </row>
    <row r="56" spans="1:6" ht="89.25">
      <c r="A56" s="24">
        <v>8</v>
      </c>
      <c r="B56" s="7" t="s">
        <v>15</v>
      </c>
      <c r="C56" s="11" t="s">
        <v>9</v>
      </c>
      <c r="D56" s="25">
        <v>1</v>
      </c>
      <c r="E56" s="9">
        <v>216527</v>
      </c>
      <c r="F56" s="10">
        <f t="shared" si="0"/>
        <v>216527</v>
      </c>
    </row>
    <row r="57" spans="1:6" ht="45">
      <c r="A57" s="24">
        <v>9</v>
      </c>
      <c r="B57" s="12" t="s">
        <v>16</v>
      </c>
      <c r="C57" s="8" t="s">
        <v>9</v>
      </c>
      <c r="D57" s="25">
        <v>1</v>
      </c>
      <c r="E57" s="9">
        <v>118000</v>
      </c>
      <c r="F57" s="10">
        <f t="shared" si="0"/>
        <v>118000</v>
      </c>
    </row>
    <row r="58" spans="1:6" ht="30">
      <c r="A58" s="24">
        <v>10</v>
      </c>
      <c r="B58" s="12" t="s">
        <v>17</v>
      </c>
      <c r="C58" s="8" t="s">
        <v>9</v>
      </c>
      <c r="D58" s="25">
        <v>2</v>
      </c>
      <c r="E58" s="9">
        <v>63750</v>
      </c>
      <c r="F58" s="10">
        <f t="shared" si="0"/>
        <v>127500</v>
      </c>
    </row>
    <row r="59" spans="1:6" ht="45">
      <c r="A59" s="24">
        <v>11</v>
      </c>
      <c r="B59" s="12" t="s">
        <v>18</v>
      </c>
      <c r="C59" s="8" t="s">
        <v>9</v>
      </c>
      <c r="D59" s="25">
        <v>1</v>
      </c>
      <c r="E59" s="9">
        <v>85760</v>
      </c>
      <c r="F59" s="10">
        <f t="shared" si="0"/>
        <v>85760</v>
      </c>
    </row>
    <row r="60" spans="1:6" ht="45">
      <c r="A60" s="24">
        <v>12</v>
      </c>
      <c r="B60" s="13" t="s">
        <v>19</v>
      </c>
      <c r="C60" s="8" t="s">
        <v>9</v>
      </c>
      <c r="D60" s="25">
        <v>3</v>
      </c>
      <c r="E60" s="9">
        <v>77640</v>
      </c>
      <c r="F60" s="10">
        <f t="shared" ref="F60" si="1">+D60*E60</f>
        <v>232920</v>
      </c>
    </row>
    <row r="61" spans="1:6" ht="42" customHeight="1">
      <c r="A61" s="1" t="s">
        <v>20</v>
      </c>
      <c r="B61" s="1"/>
      <c r="C61" s="1"/>
      <c r="D61" s="1"/>
      <c r="E61" s="1"/>
      <c r="F61" s="1"/>
    </row>
    <row r="62" spans="1:6" ht="75">
      <c r="A62" s="24">
        <v>13</v>
      </c>
      <c r="B62" s="12" t="s">
        <v>21</v>
      </c>
      <c r="C62" s="11" t="s">
        <v>9</v>
      </c>
      <c r="D62" s="25">
        <v>1</v>
      </c>
      <c r="E62" s="9">
        <v>2130250</v>
      </c>
      <c r="F62" s="10">
        <f t="shared" ref="F62:F69" si="2">ROUND(+D62*E62,0)</f>
        <v>2130250</v>
      </c>
    </row>
    <row r="63" spans="1:6" ht="75">
      <c r="A63" s="24">
        <v>14</v>
      </c>
      <c r="B63" s="12" t="s">
        <v>22</v>
      </c>
      <c r="C63" s="11" t="s">
        <v>9</v>
      </c>
      <c r="D63" s="25">
        <v>1</v>
      </c>
      <c r="E63" s="9">
        <v>602050</v>
      </c>
      <c r="F63" s="10">
        <f t="shared" si="2"/>
        <v>602050</v>
      </c>
    </row>
    <row r="64" spans="1:6" ht="30">
      <c r="A64" s="24">
        <v>15</v>
      </c>
      <c r="B64" s="15" t="s">
        <v>61</v>
      </c>
      <c r="C64" s="11" t="s">
        <v>23</v>
      </c>
      <c r="D64" s="25">
        <v>40</v>
      </c>
      <c r="E64" s="9">
        <v>61329</v>
      </c>
      <c r="F64" s="10">
        <f t="shared" si="2"/>
        <v>2453160</v>
      </c>
    </row>
    <row r="65" spans="1:11" ht="35.25" customHeight="1">
      <c r="A65" s="27"/>
      <c r="B65" s="14" t="s">
        <v>24</v>
      </c>
      <c r="C65" s="11"/>
      <c r="D65" s="25"/>
      <c r="E65" s="9"/>
      <c r="F65" s="10"/>
      <c r="I65" s="4"/>
    </row>
    <row r="66" spans="1:11" ht="51">
      <c r="A66" s="24">
        <v>16</v>
      </c>
      <c r="B66" s="7" t="s">
        <v>62</v>
      </c>
      <c r="C66" s="11" t="s">
        <v>9</v>
      </c>
      <c r="D66" s="25">
        <v>1</v>
      </c>
      <c r="E66" s="9">
        <v>11203277</v>
      </c>
      <c r="F66" s="10">
        <f t="shared" si="2"/>
        <v>11203277</v>
      </c>
      <c r="I66" s="55"/>
      <c r="K66" s="55"/>
    </row>
    <row r="67" spans="1:11" ht="116.25" customHeight="1">
      <c r="A67" s="24">
        <v>17</v>
      </c>
      <c r="B67" s="12" t="s">
        <v>25</v>
      </c>
      <c r="C67" s="11" t="s">
        <v>9</v>
      </c>
      <c r="D67" s="25">
        <v>1</v>
      </c>
      <c r="E67" s="28">
        <v>6500000</v>
      </c>
      <c r="F67" s="10">
        <f t="shared" si="2"/>
        <v>6500000</v>
      </c>
    </row>
    <row r="68" spans="1:11" ht="32.25" customHeight="1">
      <c r="A68" s="29"/>
      <c r="B68" s="14" t="s">
        <v>26</v>
      </c>
      <c r="C68" s="26"/>
      <c r="D68" s="25"/>
      <c r="E68" s="9"/>
      <c r="F68" s="10"/>
    </row>
    <row r="69" spans="1:11" ht="116.25" customHeight="1">
      <c r="A69" s="24">
        <v>18</v>
      </c>
      <c r="B69" s="16" t="s">
        <v>27</v>
      </c>
      <c r="C69" s="11" t="s">
        <v>9</v>
      </c>
      <c r="D69" s="25">
        <v>1</v>
      </c>
      <c r="E69" s="9">
        <v>2750449.5457600001</v>
      </c>
      <c r="F69" s="10">
        <f t="shared" si="2"/>
        <v>2750450</v>
      </c>
    </row>
    <row r="70" spans="1:11" ht="21">
      <c r="A70" s="30"/>
      <c r="B70" s="26"/>
      <c r="C70" s="26"/>
      <c r="D70" s="31"/>
      <c r="E70" s="32" t="s">
        <v>28</v>
      </c>
      <c r="F70" s="33">
        <f>SUM(F48:F69)</f>
        <v>47954806</v>
      </c>
    </row>
    <row r="71" spans="1:11" ht="21">
      <c r="A71" s="30"/>
      <c r="B71" s="30"/>
      <c r="C71" s="30"/>
      <c r="D71" s="31"/>
      <c r="E71" s="32" t="s">
        <v>66</v>
      </c>
      <c r="F71" s="33">
        <f>ROUND(+F70*0.25,0)</f>
        <v>11988702</v>
      </c>
    </row>
    <row r="72" spans="1:11" s="3" customFormat="1" ht="15.75">
      <c r="A72" s="30"/>
      <c r="B72" s="30"/>
      <c r="C72" s="30"/>
      <c r="D72" s="32" t="s">
        <v>57</v>
      </c>
      <c r="E72" s="34"/>
      <c r="F72" s="33">
        <f>SUM(F70:F71)</f>
        <v>59943508</v>
      </c>
    </row>
    <row r="73" spans="1:11" s="3" customFormat="1" ht="21">
      <c r="A73" s="30"/>
      <c r="B73" s="30"/>
      <c r="C73" s="30"/>
      <c r="D73" s="31"/>
      <c r="E73" s="32" t="s">
        <v>67</v>
      </c>
      <c r="F73" s="33">
        <f>ROUND(+F70*0.05*0.16,0)</f>
        <v>383638</v>
      </c>
    </row>
    <row r="74" spans="1:11" s="3" customFormat="1" ht="21" customHeight="1">
      <c r="A74" s="30"/>
      <c r="B74" s="62" t="s">
        <v>69</v>
      </c>
      <c r="C74" s="63"/>
      <c r="D74" s="64"/>
      <c r="E74" s="32" t="s">
        <v>59</v>
      </c>
      <c r="F74" s="33">
        <f>+F72+F73</f>
        <v>60327146</v>
      </c>
    </row>
    <row r="75" spans="1:11" s="4" customFormat="1" ht="21">
      <c r="A75" s="35"/>
      <c r="B75" s="36"/>
      <c r="C75" s="35"/>
      <c r="D75" s="6"/>
      <c r="E75" s="37"/>
      <c r="F75" s="38"/>
    </row>
    <row r="76" spans="1:11" ht="15.75">
      <c r="B76" s="65" t="s">
        <v>68</v>
      </c>
      <c r="C76" s="66"/>
      <c r="D76" s="66"/>
      <c r="E76" s="67"/>
      <c r="F76" s="39">
        <f>+F74+C42</f>
        <v>158191548</v>
      </c>
      <c r="I76" s="56"/>
    </row>
    <row r="83" spans="6:6">
      <c r="F83" s="40"/>
    </row>
    <row r="84" spans="6:6">
      <c r="F84" s="40"/>
    </row>
  </sheetData>
  <mergeCells count="25">
    <mergeCell ref="A1:B1"/>
    <mergeCell ref="B74:D74"/>
    <mergeCell ref="B76:E76"/>
    <mergeCell ref="B3:F3"/>
    <mergeCell ref="B4:F4"/>
    <mergeCell ref="A10:C10"/>
    <mergeCell ref="B5:C5"/>
    <mergeCell ref="D5:F5"/>
    <mergeCell ref="B6:F6"/>
    <mergeCell ref="A8:F8"/>
    <mergeCell ref="A9:F9"/>
    <mergeCell ref="B11:C11"/>
    <mergeCell ref="D11:F11"/>
    <mergeCell ref="D24:F24"/>
    <mergeCell ref="B28:C28"/>
    <mergeCell ref="D28:F28"/>
    <mergeCell ref="A61:F61"/>
    <mergeCell ref="B2:F2"/>
    <mergeCell ref="A7:F7"/>
    <mergeCell ref="D25:F25"/>
    <mergeCell ref="D26:F26"/>
    <mergeCell ref="B27:C27"/>
    <mergeCell ref="D27:F27"/>
    <mergeCell ref="A45:F45"/>
    <mergeCell ref="A47:F4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PLANTA FISICA</dc:creator>
  <cp:lastModifiedBy>Isabellavanegasp</cp:lastModifiedBy>
  <dcterms:created xsi:type="dcterms:W3CDTF">2014-12-23T14:15:51Z</dcterms:created>
  <dcterms:modified xsi:type="dcterms:W3CDTF">2014-12-28T02:28:51Z</dcterms:modified>
</cp:coreProperties>
</file>